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675" windowHeight="14055" activeTab="0"/>
  </bookViews>
  <sheets>
    <sheet name="CEC L（A)" sheetId="1" r:id="rId1"/>
    <sheet name="CEC L（B)" sheetId="2" r:id="rId2"/>
    <sheet name="Sheet3" sheetId="3" r:id="rId3"/>
  </sheets>
  <definedNames>
    <definedName name="_xlnm.Print_Area" localSheetId="0">'CEC L（A)'!$A$1:$T$34</definedName>
    <definedName name="_xlnm.Print_Area" localSheetId="1">'CEC L（B)'!$A$1:$M$37</definedName>
    <definedName name="ws">'CEC L（A)'!#REF!</definedName>
  </definedNames>
  <calcPr fullCalcOnLoad="1"/>
</workbook>
</file>

<file path=xl/sharedStrings.xml><?xml version="1.0" encoding="utf-8"?>
<sst xmlns="http://schemas.openxmlformats.org/spreadsheetml/2006/main" count="125" uniqueCount="87">
  <si>
    <t>Ws</t>
  </si>
  <si>
    <t>T</t>
  </si>
  <si>
    <t>A</t>
  </si>
  <si>
    <t>W</t>
  </si>
  <si>
    <t>N</t>
  </si>
  <si>
    <t>W×N</t>
  </si>
  <si>
    <t>Wt</t>
  </si>
  <si>
    <t>F</t>
  </si>
  <si>
    <t>Q</t>
  </si>
  <si>
    <t>Eｔ</t>
  </si>
  <si>
    <t>Eｔ×階数</t>
  </si>
  <si>
    <t>Eｓ</t>
  </si>
  <si>
    <t>Es×階数</t>
  </si>
  <si>
    <t>区画</t>
  </si>
  <si>
    <t>標準照明消費電力</t>
  </si>
  <si>
    <t>年間照明点灯時間</t>
  </si>
  <si>
    <t>床面積</t>
  </si>
  <si>
    <t>照明器具番号</t>
  </si>
  <si>
    <t>照明器具形式</t>
  </si>
  <si>
    <t>入力電力／１台</t>
  </si>
  <si>
    <t>台数</t>
  </si>
  <si>
    <t>トータル入力</t>
  </si>
  <si>
    <t>計画照明消費電力</t>
  </si>
  <si>
    <t>年間電力量</t>
  </si>
  <si>
    <t>制御内容</t>
  </si>
  <si>
    <t>制御補正係数</t>
  </si>
  <si>
    <t>種類補正係数</t>
  </si>
  <si>
    <t>仮想照明消費電力量</t>
  </si>
  <si>
    <t>照明消費電力量</t>
  </si>
  <si>
    <t>（室名）</t>
  </si>
  <si>
    <t>ｈ/年</t>
  </si>
  <si>
    <t>ｋWh/年</t>
  </si>
  <si>
    <t>W×N/A</t>
  </si>
  <si>
    <t>合計</t>
  </si>
  <si>
    <t>階数</t>
  </si>
  <si>
    <t>年間照明消費エネルギー量</t>
  </si>
  <si>
    <t>年間仮想照明消費エネルギー量</t>
  </si>
  <si>
    <t>ＣEC/L</t>
  </si>
  <si>
    <t>判定</t>
  </si>
  <si>
    <t>（数）</t>
  </si>
  <si>
    <t>ＣEC/L計算表（B)</t>
  </si>
  <si>
    <t>カテゴリ</t>
  </si>
  <si>
    <t>対象空間の例</t>
  </si>
  <si>
    <t>屋内エントランスホール・風除室</t>
  </si>
  <si>
    <t>集会室、共用施設室</t>
  </si>
  <si>
    <t>メールコーナー、管理室、屋内廊下、屋内EVホール</t>
  </si>
  <si>
    <t>屋内階段、屋外階段、屋外廊下、ポーチ、屋内駐車場、機械室・倉庫</t>
  </si>
  <si>
    <t>W/㎡</t>
  </si>
  <si>
    <t>F:制御補正係数</t>
  </si>
  <si>
    <t>タイムスケジュール</t>
  </si>
  <si>
    <t>人感センサーによる検知制御（ON/OFF制御）</t>
  </si>
  <si>
    <t>人感センサーによる検知制御（調光制御）</t>
  </si>
  <si>
    <t>適正照度制御</t>
  </si>
  <si>
    <t>明るさ検知による自動点滅制御</t>
  </si>
  <si>
    <t>昼光利用照明制御</t>
  </si>
  <si>
    <t>その他</t>
  </si>
  <si>
    <t>Ws：標準照明消費電力Wsの設定値</t>
  </si>
  <si>
    <t>Q：種類補正係数</t>
  </si>
  <si>
    <t>反射板形状、ルーバー・透過性カバーの採用など（まぶしさの制御）</t>
  </si>
  <si>
    <t>ＣEC/L計算表</t>
  </si>
  <si>
    <t>照明区画</t>
  </si>
  <si>
    <t>照明器具</t>
  </si>
  <si>
    <t>ランプ</t>
  </si>
  <si>
    <t>灯数</t>
  </si>
  <si>
    <t>トータル　照明消費電力量</t>
  </si>
  <si>
    <t>トータル　照明消費電力</t>
  </si>
  <si>
    <t>対象空間　（カテゴリ）　</t>
  </si>
  <si>
    <t>W/㎡</t>
  </si>
  <si>
    <t>㎡</t>
  </si>
  <si>
    <t>W</t>
  </si>
  <si>
    <t>N</t>
  </si>
  <si>
    <t>W×N</t>
  </si>
  <si>
    <t>1.0or1.3</t>
  </si>
  <si>
    <t>消費電力（安定器）</t>
  </si>
  <si>
    <t>Wt×T×A/1000</t>
  </si>
  <si>
    <t>Wt×T×A×F/1000</t>
  </si>
  <si>
    <t>Ws×T×A×Q/1000</t>
  </si>
  <si>
    <t>check</t>
  </si>
  <si>
    <t>照明消費エネルギー量</t>
  </si>
  <si>
    <t>仮想照明消費エネルギー量</t>
  </si>
  <si>
    <t>計画仕様</t>
  </si>
  <si>
    <t>仮想仕様</t>
  </si>
  <si>
    <t>カテゴリ</t>
  </si>
  <si>
    <t>補正係数 F</t>
  </si>
  <si>
    <t>床面積当りの消費電力</t>
  </si>
  <si>
    <t>種類補正係数 Q</t>
  </si>
  <si>
    <t>自動入力箇所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</si>
</sst>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0.00_ "/>
    <numFmt numFmtId="179" formatCode="#,##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38" fontId="39" fillId="0" borderId="0" xfId="48" applyFont="1" applyAlignment="1">
      <alignment vertical="center"/>
    </xf>
    <xf numFmtId="176" fontId="39" fillId="0" borderId="0" xfId="48" applyNumberFormat="1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6" fontId="39" fillId="0" borderId="10" xfId="48" applyNumberFormat="1" applyFont="1" applyBorder="1" applyAlignment="1">
      <alignment vertical="center"/>
    </xf>
    <xf numFmtId="177" fontId="39" fillId="0" borderId="10" xfId="48" applyNumberFormat="1" applyFont="1" applyBorder="1" applyAlignment="1">
      <alignment vertical="center"/>
    </xf>
    <xf numFmtId="38" fontId="39" fillId="0" borderId="10" xfId="48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vertical="center" shrinkToFit="1"/>
    </xf>
    <xf numFmtId="0" fontId="39" fillId="0" borderId="10" xfId="0" applyFont="1" applyBorder="1" applyAlignment="1">
      <alignment horizontal="center" vertical="center" shrinkToFit="1"/>
    </xf>
    <xf numFmtId="177" fontId="39" fillId="0" borderId="13" xfId="48" applyNumberFormat="1" applyFont="1" applyBorder="1" applyAlignment="1">
      <alignment vertical="center"/>
    </xf>
    <xf numFmtId="176" fontId="39" fillId="33" borderId="14" xfId="0" applyNumberFormat="1" applyFont="1" applyFill="1" applyBorder="1" applyAlignment="1">
      <alignment vertical="center"/>
    </xf>
    <xf numFmtId="0" fontId="40" fillId="33" borderId="15" xfId="0" applyFont="1" applyFill="1" applyBorder="1" applyAlignment="1">
      <alignment vertical="center" wrapText="1" shrinkToFit="1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178" fontId="39" fillId="0" borderId="19" xfId="0" applyNumberFormat="1" applyFont="1" applyBorder="1" applyAlignment="1">
      <alignment horizontal="center" vertical="center"/>
    </xf>
    <xf numFmtId="178" fontId="39" fillId="0" borderId="21" xfId="0" applyNumberFormat="1" applyFont="1" applyBorder="1" applyAlignment="1">
      <alignment horizontal="center" vertical="center"/>
    </xf>
    <xf numFmtId="178" fontId="39" fillId="0" borderId="23" xfId="0" applyNumberFormat="1" applyFont="1" applyBorder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176" fontId="39" fillId="0" borderId="10" xfId="48" applyNumberFormat="1" applyFont="1" applyBorder="1" applyAlignment="1">
      <alignment horizontal="center" vertical="center"/>
    </xf>
    <xf numFmtId="38" fontId="39" fillId="0" borderId="10" xfId="48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7" fontId="39" fillId="33" borderId="10" xfId="48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38" fontId="39" fillId="0" borderId="10" xfId="48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4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vertical="center" wrapText="1" shrinkToFit="1"/>
    </xf>
    <xf numFmtId="0" fontId="39" fillId="0" borderId="14" xfId="0" applyFont="1" applyBorder="1" applyAlignment="1">
      <alignment horizontal="center" vertical="center" wrapText="1"/>
    </xf>
    <xf numFmtId="179" fontId="39" fillId="7" borderId="24" xfId="48" applyNumberFormat="1" applyFont="1" applyFill="1" applyBorder="1" applyAlignment="1">
      <alignment horizontal="center" vertical="center"/>
    </xf>
    <xf numFmtId="179" fontId="39" fillId="7" borderId="25" xfId="48" applyNumberFormat="1" applyFont="1" applyFill="1" applyBorder="1" applyAlignment="1">
      <alignment horizontal="center" vertical="center"/>
    </xf>
    <xf numFmtId="179" fontId="39" fillId="7" borderId="26" xfId="48" applyNumberFormat="1" applyFont="1" applyFill="1" applyBorder="1" applyAlignment="1">
      <alignment horizontal="center" vertical="center"/>
    </xf>
    <xf numFmtId="179" fontId="39" fillId="33" borderId="14" xfId="0" applyNumberFormat="1" applyFont="1" applyFill="1" applyBorder="1" applyAlignment="1">
      <alignment vertical="center"/>
    </xf>
    <xf numFmtId="0" fontId="39" fillId="0" borderId="27" xfId="0" applyFont="1" applyBorder="1" applyAlignment="1">
      <alignment vertical="center"/>
    </xf>
    <xf numFmtId="179" fontId="39" fillId="33" borderId="10" xfId="48" applyNumberFormat="1" applyFont="1" applyFill="1" applyBorder="1" applyAlignment="1">
      <alignment vertical="center"/>
    </xf>
    <xf numFmtId="177" fontId="39" fillId="0" borderId="10" xfId="48" applyNumberFormat="1" applyFont="1" applyBorder="1" applyAlignment="1">
      <alignment vertical="center" shrinkToFit="1"/>
    </xf>
    <xf numFmtId="177" fontId="39" fillId="0" borderId="13" xfId="48" applyNumberFormat="1" applyFont="1" applyBorder="1" applyAlignment="1">
      <alignment vertical="center" shrinkToFit="1"/>
    </xf>
    <xf numFmtId="179" fontId="39" fillId="33" borderId="14" xfId="0" applyNumberFormat="1" applyFont="1" applyFill="1" applyBorder="1" applyAlignment="1">
      <alignment vertical="center" shrinkToFit="1"/>
    </xf>
    <xf numFmtId="176" fontId="39" fillId="33" borderId="10" xfId="48" applyNumberFormat="1" applyFont="1" applyFill="1" applyBorder="1" applyAlignment="1">
      <alignment vertical="center" shrinkToFit="1"/>
    </xf>
    <xf numFmtId="177" fontId="39" fillId="33" borderId="10" xfId="48" applyNumberFormat="1" applyFont="1" applyFill="1" applyBorder="1" applyAlignment="1">
      <alignment vertical="center" shrinkToFit="1"/>
    </xf>
    <xf numFmtId="176" fontId="39" fillId="33" borderId="13" xfId="48" applyNumberFormat="1" applyFont="1" applyFill="1" applyBorder="1" applyAlignment="1">
      <alignment vertical="center" shrinkToFit="1"/>
    </xf>
    <xf numFmtId="177" fontId="39" fillId="33" borderId="13" xfId="48" applyNumberFormat="1" applyFont="1" applyFill="1" applyBorder="1" applyAlignment="1">
      <alignment vertical="center" shrinkToFit="1"/>
    </xf>
    <xf numFmtId="176" fontId="39" fillId="33" borderId="28" xfId="0" applyNumberFormat="1" applyFont="1" applyFill="1" applyBorder="1" applyAlignment="1">
      <alignment vertical="center" shrinkToFit="1"/>
    </xf>
    <xf numFmtId="177" fontId="39" fillId="33" borderId="29" xfId="0" applyNumberFormat="1" applyFont="1" applyFill="1" applyBorder="1" applyAlignment="1">
      <alignment vertical="center" shrinkToFit="1"/>
    </xf>
    <xf numFmtId="176" fontId="39" fillId="33" borderId="30" xfId="0" applyNumberFormat="1" applyFont="1" applyFill="1" applyBorder="1" applyAlignment="1">
      <alignment vertical="center" shrinkToFit="1"/>
    </xf>
    <xf numFmtId="179" fontId="39" fillId="33" borderId="10" xfId="48" applyNumberFormat="1" applyFont="1" applyFill="1" applyBorder="1" applyAlignment="1">
      <alignment horizontal="center" vertical="center"/>
    </xf>
    <xf numFmtId="178" fontId="39" fillId="33" borderId="17" xfId="0" applyNumberFormat="1" applyFont="1" applyFill="1" applyBorder="1" applyAlignment="1">
      <alignment horizontal="center" vertical="center"/>
    </xf>
    <xf numFmtId="177" fontId="39" fillId="0" borderId="10" xfId="48" applyNumberFormat="1" applyFont="1" applyBorder="1" applyAlignment="1">
      <alignment horizontal="center" vertical="center"/>
    </xf>
    <xf numFmtId="0" fontId="40" fillId="33" borderId="15" xfId="0" applyFont="1" applyFill="1" applyBorder="1" applyAlignment="1">
      <alignment vertical="center" wrapText="1"/>
    </xf>
    <xf numFmtId="38" fontId="39" fillId="0" borderId="13" xfId="48" applyFont="1" applyBorder="1" applyAlignment="1">
      <alignment vertical="center"/>
    </xf>
    <xf numFmtId="38" fontId="39" fillId="0" borderId="13" xfId="48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176" fontId="42" fillId="33" borderId="16" xfId="48" applyNumberFormat="1" applyFont="1" applyFill="1" applyBorder="1" applyAlignment="1">
      <alignment horizontal="center" vertical="center"/>
    </xf>
    <xf numFmtId="176" fontId="42" fillId="33" borderId="17" xfId="48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 shrinkToFit="1"/>
    </xf>
    <xf numFmtId="0" fontId="39" fillId="0" borderId="32" xfId="0" applyFont="1" applyBorder="1" applyAlignment="1">
      <alignment horizontal="left" vertical="center" shrinkToFit="1"/>
    </xf>
    <xf numFmtId="0" fontId="39" fillId="0" borderId="32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 shrinkToFi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3" xfId="0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11" xfId="0" applyFont="1" applyBorder="1" applyAlignment="1">
      <alignment horizontal="left" vertical="center" shrinkToFit="1"/>
    </xf>
    <xf numFmtId="0" fontId="39" fillId="0" borderId="27" xfId="0" applyFont="1" applyBorder="1" applyAlignment="1">
      <alignment horizontal="left" vertical="center" shrinkToFit="1"/>
    </xf>
    <xf numFmtId="0" fontId="39" fillId="0" borderId="12" xfId="0" applyFont="1" applyBorder="1" applyAlignment="1">
      <alignment horizontal="left" vertical="center" shrinkToFit="1"/>
    </xf>
    <xf numFmtId="0" fontId="39" fillId="0" borderId="35" xfId="0" applyFont="1" applyBorder="1" applyAlignment="1">
      <alignment horizontal="left" vertical="center" shrinkToFit="1"/>
    </xf>
    <xf numFmtId="0" fontId="39" fillId="0" borderId="36" xfId="0" applyFont="1" applyBorder="1" applyAlignment="1">
      <alignment horizontal="left" vertical="center" shrinkToFit="1"/>
    </xf>
    <xf numFmtId="0" fontId="39" fillId="0" borderId="37" xfId="0" applyFont="1" applyBorder="1" applyAlignment="1">
      <alignment horizontal="left" vertical="center" shrinkToFit="1"/>
    </xf>
    <xf numFmtId="0" fontId="39" fillId="0" borderId="33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38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36" xfId="0" applyFont="1" applyBorder="1" applyAlignment="1">
      <alignment vertical="center"/>
    </xf>
    <xf numFmtId="0" fontId="39" fillId="0" borderId="33" xfId="0" applyFont="1" applyBorder="1" applyAlignment="1">
      <alignment horizontal="left" vertical="center" shrinkToFit="1"/>
    </xf>
    <xf numFmtId="0" fontId="39" fillId="0" borderId="34" xfId="0" applyFont="1" applyBorder="1" applyAlignment="1">
      <alignment horizontal="left" vertical="center" shrinkToFit="1"/>
    </xf>
    <xf numFmtId="0" fontId="39" fillId="0" borderId="38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W18" sqref="W18"/>
    </sheetView>
  </sheetViews>
  <sheetFormatPr defaultColWidth="9.140625" defaultRowHeight="15"/>
  <cols>
    <col min="1" max="1" width="4.140625" style="1" customWidth="1"/>
    <col min="2" max="2" width="9.57421875" style="1" customWidth="1"/>
    <col min="3" max="5" width="7.57421875" style="1" customWidth="1"/>
    <col min="6" max="7" width="5.8515625" style="1" customWidth="1"/>
    <col min="8" max="8" width="7.421875" style="1" customWidth="1"/>
    <col min="9" max="9" width="4.8515625" style="1" customWidth="1"/>
    <col min="10" max="10" width="5.00390625" style="1" customWidth="1"/>
    <col min="11" max="12" width="7.57421875" style="1" customWidth="1"/>
    <col min="13" max="13" width="6.28125" style="1" customWidth="1"/>
    <col min="14" max="16" width="6.421875" style="1" customWidth="1"/>
    <col min="17" max="20" width="7.57421875" style="1" customWidth="1"/>
    <col min="21" max="16384" width="9.00390625" style="1" customWidth="1"/>
  </cols>
  <sheetData>
    <row r="1" ht="22.5" customHeight="1">
      <c r="A1" s="1" t="s">
        <v>59</v>
      </c>
    </row>
    <row r="2" spans="1:20" s="2" customFormat="1" ht="13.5" customHeight="1">
      <c r="A2" s="8"/>
      <c r="B2" s="8"/>
      <c r="C2" s="8"/>
      <c r="D2" s="8" t="s">
        <v>0</v>
      </c>
      <c r="E2" s="8" t="s">
        <v>1</v>
      </c>
      <c r="F2" s="8" t="s">
        <v>2</v>
      </c>
      <c r="G2" s="8"/>
      <c r="H2" s="8"/>
      <c r="I2" s="8" t="s">
        <v>3</v>
      </c>
      <c r="J2" s="8" t="s">
        <v>4</v>
      </c>
      <c r="K2" s="8" t="s">
        <v>5</v>
      </c>
      <c r="L2" s="8" t="s">
        <v>6</v>
      </c>
      <c r="M2" s="8"/>
      <c r="N2" s="79" t="s">
        <v>7</v>
      </c>
      <c r="O2" s="80"/>
      <c r="P2" s="8" t="s">
        <v>8</v>
      </c>
      <c r="Q2" s="8" t="s">
        <v>9</v>
      </c>
      <c r="R2" s="8" t="s">
        <v>10</v>
      </c>
      <c r="S2" s="8" t="s">
        <v>11</v>
      </c>
      <c r="T2" s="8" t="s">
        <v>12</v>
      </c>
    </row>
    <row r="3" spans="1:20" s="3" customFormat="1" ht="40.5" customHeight="1">
      <c r="A3" s="41" t="s">
        <v>34</v>
      </c>
      <c r="B3" s="38" t="s">
        <v>13</v>
      </c>
      <c r="C3" s="38" t="s">
        <v>66</v>
      </c>
      <c r="D3" s="38" t="s">
        <v>14</v>
      </c>
      <c r="E3" s="38" t="s">
        <v>15</v>
      </c>
      <c r="F3" s="38" t="s">
        <v>16</v>
      </c>
      <c r="G3" s="38" t="s">
        <v>17</v>
      </c>
      <c r="H3" s="38" t="s">
        <v>18</v>
      </c>
      <c r="I3" s="37" t="s">
        <v>19</v>
      </c>
      <c r="J3" s="38" t="s">
        <v>20</v>
      </c>
      <c r="K3" s="38" t="s">
        <v>21</v>
      </c>
      <c r="L3" s="38" t="s">
        <v>22</v>
      </c>
      <c r="M3" s="38" t="s">
        <v>23</v>
      </c>
      <c r="N3" s="38" t="s">
        <v>24</v>
      </c>
      <c r="O3" s="38" t="s">
        <v>25</v>
      </c>
      <c r="P3" s="38" t="s">
        <v>26</v>
      </c>
      <c r="Q3" s="38" t="s">
        <v>28</v>
      </c>
      <c r="R3" s="38" t="s">
        <v>65</v>
      </c>
      <c r="S3" s="38" t="s">
        <v>27</v>
      </c>
      <c r="T3" s="38" t="s">
        <v>64</v>
      </c>
    </row>
    <row r="4" spans="1:20" s="4" customFormat="1" ht="12.75" thickBot="1">
      <c r="A4" s="42"/>
      <c r="B4" s="42"/>
      <c r="C4" s="42"/>
      <c r="D4" s="42" t="s">
        <v>67</v>
      </c>
      <c r="E4" s="39" t="s">
        <v>30</v>
      </c>
      <c r="F4" s="39" t="s">
        <v>68</v>
      </c>
      <c r="G4" s="39"/>
      <c r="H4" s="39"/>
      <c r="I4" s="39" t="s">
        <v>69</v>
      </c>
      <c r="J4" s="39" t="s">
        <v>70</v>
      </c>
      <c r="K4" s="39" t="s">
        <v>71</v>
      </c>
      <c r="L4" s="39" t="s">
        <v>67</v>
      </c>
      <c r="M4" s="39" t="s">
        <v>31</v>
      </c>
      <c r="N4" s="39"/>
      <c r="O4" s="39"/>
      <c r="P4" s="41" t="s">
        <v>72</v>
      </c>
      <c r="Q4" s="39" t="s">
        <v>31</v>
      </c>
      <c r="R4" s="39" t="s">
        <v>31</v>
      </c>
      <c r="S4" s="39" t="s">
        <v>31</v>
      </c>
      <c r="T4" s="39"/>
    </row>
    <row r="5" spans="1:22" s="5" customFormat="1" ht="23.25" thickBot="1">
      <c r="A5" s="17" t="s">
        <v>39</v>
      </c>
      <c r="B5" s="17" t="s">
        <v>29</v>
      </c>
      <c r="C5" s="10"/>
      <c r="D5" s="10"/>
      <c r="E5" s="10"/>
      <c r="F5" s="10"/>
      <c r="G5" s="10"/>
      <c r="H5" s="10"/>
      <c r="I5" s="10"/>
      <c r="J5" s="10"/>
      <c r="K5" s="10" t="s">
        <v>5</v>
      </c>
      <c r="L5" s="10" t="s">
        <v>32</v>
      </c>
      <c r="M5" s="44" t="s">
        <v>74</v>
      </c>
      <c r="N5" s="10"/>
      <c r="O5" s="10" t="s">
        <v>7</v>
      </c>
      <c r="P5" s="10" t="s">
        <v>8</v>
      </c>
      <c r="Q5" s="44" t="s">
        <v>75</v>
      </c>
      <c r="R5" s="8" t="s">
        <v>10</v>
      </c>
      <c r="S5" s="44" t="s">
        <v>76</v>
      </c>
      <c r="T5" s="8" t="s">
        <v>12</v>
      </c>
      <c r="V5" s="47" t="s">
        <v>77</v>
      </c>
    </row>
    <row r="6" spans="1:22" s="7" customFormat="1" ht="13.5" customHeight="1">
      <c r="A6" s="35"/>
      <c r="B6" s="11"/>
      <c r="C6" s="36"/>
      <c r="D6" s="64">
        <f aca="true" t="shared" si="0" ref="D6:D32">IF(C6="","",IF(C6&gt;4,"",VLOOKUP(C6,$B$39:$J$42,9)))</f>
      </c>
      <c r="E6" s="11"/>
      <c r="F6" s="54"/>
      <c r="G6" s="11"/>
      <c r="H6" s="11"/>
      <c r="I6" s="11"/>
      <c r="J6" s="11"/>
      <c r="K6" s="57">
        <f>IF(J6="","",I6*J6)</f>
      </c>
      <c r="L6" s="58">
        <f>IF(K6="","",ROUND(K6/F6,2))</f>
      </c>
      <c r="M6" s="57">
        <f>IF(L6="","",INT(L6*E6*F6/1000))</f>
      </c>
      <c r="N6" s="36"/>
      <c r="O6" s="40">
        <f aca="true" t="shared" si="1" ref="O6:O32">IF(N6="","",IF(N6&gt;7,"",VLOOKUP(N6,$L$38:$S$44,8)))</f>
      </c>
      <c r="P6" s="66"/>
      <c r="Q6" s="57">
        <f>IF(M6="","",IF(O6="",INT(M6),INT(M6*O6)))</f>
      </c>
      <c r="R6" s="57">
        <f aca="true" t="shared" si="2" ref="R6:R32">IF(Q6="","",IF(A6="",Q6,Q6*A6))</f>
      </c>
      <c r="S6" s="57">
        <f>IF(F6="","",IF(P6="",INT(D6*E6*F6/1000),INT(D6*E6*F6*P6/1000)))</f>
      </c>
      <c r="T6" s="57">
        <f aca="true" t="shared" si="3" ref="T6:T32">IF(S6="","",IF(A6="",S6,A6*S6))</f>
      </c>
      <c r="V6" s="48">
        <f>IF(R6="","",ROUND(R6/T6,2))</f>
      </c>
    </row>
    <row r="7" spans="1:22" s="6" customFormat="1" ht="13.5" customHeight="1">
      <c r="A7" s="36"/>
      <c r="B7" s="13"/>
      <c r="C7" s="36"/>
      <c r="D7" s="64">
        <f t="shared" si="0"/>
      </c>
      <c r="E7" s="13"/>
      <c r="F7" s="54"/>
      <c r="G7" s="13"/>
      <c r="H7" s="13"/>
      <c r="I7" s="13"/>
      <c r="J7" s="13"/>
      <c r="K7" s="57">
        <f aca="true" t="shared" si="4" ref="K7:K32">IF(J7="","",I7*J7)</f>
      </c>
      <c r="L7" s="58">
        <f>IF(K7="","",ROUND(K7/F7,2))</f>
      </c>
      <c r="M7" s="57">
        <f aca="true" t="shared" si="5" ref="M7:M32">IF(L7="","",INT(L7*E7*F7/1000))</f>
      </c>
      <c r="N7" s="36"/>
      <c r="O7" s="40">
        <f t="shared" si="1"/>
      </c>
      <c r="P7" s="66"/>
      <c r="Q7" s="57">
        <f aca="true" t="shared" si="6" ref="Q7:Q32">IF(M7="","",IF(O7="",INT(M7),INT(M7*O7)))</f>
      </c>
      <c r="R7" s="57">
        <f t="shared" si="2"/>
      </c>
      <c r="S7" s="57">
        <f aca="true" t="shared" si="7" ref="S7:S32">IF(F7="","",IF(P7="",INT(D7*E7*F7/1000),INT(D7*E7*F7*P7/1000)))</f>
      </c>
      <c r="T7" s="57">
        <f t="shared" si="3"/>
      </c>
      <c r="V7" s="49">
        <f aca="true" t="shared" si="8" ref="V7:V32">IF(R7="","",ROUND(R7/T7,2))</f>
      </c>
    </row>
    <row r="8" spans="1:22" s="6" customFormat="1" ht="13.5" customHeight="1">
      <c r="A8" s="36"/>
      <c r="B8" s="13"/>
      <c r="C8" s="36"/>
      <c r="D8" s="64">
        <f t="shared" si="0"/>
      </c>
      <c r="E8" s="13"/>
      <c r="F8" s="54"/>
      <c r="G8" s="13"/>
      <c r="H8" s="13"/>
      <c r="I8" s="13"/>
      <c r="J8" s="13"/>
      <c r="K8" s="57">
        <f t="shared" si="4"/>
      </c>
      <c r="L8" s="58">
        <f aca="true" t="shared" si="9" ref="L8:L32">IF(K8="","",ROUND(K8/F8,2))</f>
      </c>
      <c r="M8" s="57">
        <f t="shared" si="5"/>
      </c>
      <c r="N8" s="36"/>
      <c r="O8" s="40">
        <f t="shared" si="1"/>
      </c>
      <c r="P8" s="66"/>
      <c r="Q8" s="57">
        <f t="shared" si="6"/>
      </c>
      <c r="R8" s="57">
        <f t="shared" si="2"/>
      </c>
      <c r="S8" s="57">
        <f t="shared" si="7"/>
      </c>
      <c r="T8" s="57">
        <f t="shared" si="3"/>
      </c>
      <c r="V8" s="49">
        <f t="shared" si="8"/>
      </c>
    </row>
    <row r="9" spans="1:22" s="6" customFormat="1" ht="13.5" customHeight="1">
      <c r="A9" s="36"/>
      <c r="B9" s="13"/>
      <c r="C9" s="36"/>
      <c r="D9" s="64">
        <f t="shared" si="0"/>
      </c>
      <c r="E9" s="13"/>
      <c r="F9" s="54"/>
      <c r="G9" s="13"/>
      <c r="H9" s="13"/>
      <c r="I9" s="13"/>
      <c r="J9" s="13"/>
      <c r="K9" s="57">
        <f t="shared" si="4"/>
      </c>
      <c r="L9" s="58">
        <f t="shared" si="9"/>
      </c>
      <c r="M9" s="57">
        <f t="shared" si="5"/>
      </c>
      <c r="N9" s="36"/>
      <c r="O9" s="40">
        <f t="shared" si="1"/>
      </c>
      <c r="P9" s="66"/>
      <c r="Q9" s="57">
        <f t="shared" si="6"/>
      </c>
      <c r="R9" s="57">
        <f t="shared" si="2"/>
      </c>
      <c r="S9" s="57">
        <f t="shared" si="7"/>
      </c>
      <c r="T9" s="57">
        <f t="shared" si="3"/>
      </c>
      <c r="V9" s="49">
        <f t="shared" si="8"/>
      </c>
    </row>
    <row r="10" spans="1:22" s="6" customFormat="1" ht="13.5" customHeight="1">
      <c r="A10" s="36"/>
      <c r="B10" s="13"/>
      <c r="C10" s="36"/>
      <c r="D10" s="64">
        <f t="shared" si="0"/>
      </c>
      <c r="E10" s="13"/>
      <c r="F10" s="54"/>
      <c r="G10" s="13"/>
      <c r="H10" s="13"/>
      <c r="I10" s="13"/>
      <c r="J10" s="13"/>
      <c r="K10" s="57">
        <f t="shared" si="4"/>
      </c>
      <c r="L10" s="58">
        <f t="shared" si="9"/>
      </c>
      <c r="M10" s="57">
        <f t="shared" si="5"/>
      </c>
      <c r="N10" s="36"/>
      <c r="O10" s="40">
        <f t="shared" si="1"/>
      </c>
      <c r="P10" s="66"/>
      <c r="Q10" s="57">
        <f t="shared" si="6"/>
      </c>
      <c r="R10" s="57">
        <f t="shared" si="2"/>
      </c>
      <c r="S10" s="57">
        <f t="shared" si="7"/>
      </c>
      <c r="T10" s="57">
        <f t="shared" si="3"/>
      </c>
      <c r="V10" s="49">
        <f t="shared" si="8"/>
      </c>
    </row>
    <row r="11" spans="1:22" s="6" customFormat="1" ht="13.5" customHeight="1">
      <c r="A11" s="36"/>
      <c r="B11" s="13"/>
      <c r="C11" s="36"/>
      <c r="D11" s="64">
        <f t="shared" si="0"/>
      </c>
      <c r="E11" s="13"/>
      <c r="F11" s="54"/>
      <c r="G11" s="13"/>
      <c r="H11" s="13"/>
      <c r="I11" s="13"/>
      <c r="J11" s="13"/>
      <c r="K11" s="57">
        <f t="shared" si="4"/>
      </c>
      <c r="L11" s="58">
        <f t="shared" si="9"/>
      </c>
      <c r="M11" s="57">
        <f t="shared" si="5"/>
      </c>
      <c r="N11" s="36"/>
      <c r="O11" s="40">
        <f t="shared" si="1"/>
      </c>
      <c r="P11" s="66"/>
      <c r="Q11" s="57">
        <f t="shared" si="6"/>
      </c>
      <c r="R11" s="57">
        <f t="shared" si="2"/>
      </c>
      <c r="S11" s="57">
        <f t="shared" si="7"/>
      </c>
      <c r="T11" s="57">
        <f t="shared" si="3"/>
      </c>
      <c r="V11" s="49">
        <f t="shared" si="8"/>
      </c>
    </row>
    <row r="12" spans="1:22" s="6" customFormat="1" ht="13.5" customHeight="1">
      <c r="A12" s="36"/>
      <c r="B12" s="13"/>
      <c r="C12" s="36"/>
      <c r="D12" s="64">
        <f t="shared" si="0"/>
      </c>
      <c r="E12" s="13"/>
      <c r="F12" s="54"/>
      <c r="G12" s="13"/>
      <c r="H12" s="13"/>
      <c r="I12" s="13"/>
      <c r="J12" s="13"/>
      <c r="K12" s="57">
        <f t="shared" si="4"/>
      </c>
      <c r="L12" s="58">
        <f t="shared" si="9"/>
      </c>
      <c r="M12" s="57">
        <f t="shared" si="5"/>
      </c>
      <c r="N12" s="36"/>
      <c r="O12" s="40">
        <f t="shared" si="1"/>
      </c>
      <c r="P12" s="66"/>
      <c r="Q12" s="57">
        <f t="shared" si="6"/>
      </c>
      <c r="R12" s="57">
        <f t="shared" si="2"/>
      </c>
      <c r="S12" s="57">
        <f t="shared" si="7"/>
      </c>
      <c r="T12" s="57">
        <f t="shared" si="3"/>
      </c>
      <c r="V12" s="49">
        <f t="shared" si="8"/>
      </c>
    </row>
    <row r="13" spans="1:22" s="6" customFormat="1" ht="13.5" customHeight="1">
      <c r="A13" s="36"/>
      <c r="B13" s="13"/>
      <c r="C13" s="36"/>
      <c r="D13" s="64">
        <f t="shared" si="0"/>
      </c>
      <c r="E13" s="13"/>
      <c r="F13" s="54"/>
      <c r="G13" s="13"/>
      <c r="H13" s="13"/>
      <c r="I13" s="13"/>
      <c r="J13" s="13"/>
      <c r="K13" s="57">
        <f t="shared" si="4"/>
      </c>
      <c r="L13" s="58">
        <f t="shared" si="9"/>
      </c>
      <c r="M13" s="57">
        <f t="shared" si="5"/>
      </c>
      <c r="N13" s="36"/>
      <c r="O13" s="40">
        <f t="shared" si="1"/>
      </c>
      <c r="P13" s="66"/>
      <c r="Q13" s="57">
        <f t="shared" si="6"/>
      </c>
      <c r="R13" s="57">
        <f t="shared" si="2"/>
      </c>
      <c r="S13" s="57">
        <f t="shared" si="7"/>
      </c>
      <c r="T13" s="57">
        <f t="shared" si="3"/>
      </c>
      <c r="V13" s="49">
        <f t="shared" si="8"/>
      </c>
    </row>
    <row r="14" spans="1:22" s="6" customFormat="1" ht="13.5" customHeight="1">
      <c r="A14" s="36"/>
      <c r="B14" s="13"/>
      <c r="C14" s="36"/>
      <c r="D14" s="64">
        <f t="shared" si="0"/>
      </c>
      <c r="E14" s="13"/>
      <c r="F14" s="54"/>
      <c r="G14" s="13"/>
      <c r="H14" s="13"/>
      <c r="I14" s="13"/>
      <c r="J14" s="13"/>
      <c r="K14" s="57">
        <f t="shared" si="4"/>
      </c>
      <c r="L14" s="58">
        <f t="shared" si="9"/>
      </c>
      <c r="M14" s="57">
        <f t="shared" si="5"/>
      </c>
      <c r="N14" s="36"/>
      <c r="O14" s="40">
        <f t="shared" si="1"/>
      </c>
      <c r="P14" s="66"/>
      <c r="Q14" s="57">
        <f t="shared" si="6"/>
      </c>
      <c r="R14" s="57">
        <f t="shared" si="2"/>
      </c>
      <c r="S14" s="57">
        <f t="shared" si="7"/>
      </c>
      <c r="T14" s="57">
        <f t="shared" si="3"/>
      </c>
      <c r="V14" s="49">
        <f t="shared" si="8"/>
      </c>
    </row>
    <row r="15" spans="1:22" s="6" customFormat="1" ht="13.5" customHeight="1">
      <c r="A15" s="36"/>
      <c r="B15" s="13"/>
      <c r="C15" s="36"/>
      <c r="D15" s="64">
        <f t="shared" si="0"/>
      </c>
      <c r="E15" s="13"/>
      <c r="F15" s="54"/>
      <c r="G15" s="13"/>
      <c r="H15" s="13"/>
      <c r="I15" s="13"/>
      <c r="J15" s="13"/>
      <c r="K15" s="57">
        <f t="shared" si="4"/>
      </c>
      <c r="L15" s="58">
        <f t="shared" si="9"/>
      </c>
      <c r="M15" s="57">
        <f t="shared" si="5"/>
      </c>
      <c r="N15" s="36"/>
      <c r="O15" s="40">
        <f t="shared" si="1"/>
      </c>
      <c r="P15" s="66"/>
      <c r="Q15" s="57">
        <f t="shared" si="6"/>
      </c>
      <c r="R15" s="57">
        <f t="shared" si="2"/>
      </c>
      <c r="S15" s="57">
        <f t="shared" si="7"/>
      </c>
      <c r="T15" s="57">
        <f t="shared" si="3"/>
      </c>
      <c r="V15" s="49">
        <f t="shared" si="8"/>
      </c>
    </row>
    <row r="16" spans="1:22" s="6" customFormat="1" ht="13.5" customHeight="1">
      <c r="A16" s="36"/>
      <c r="B16" s="13"/>
      <c r="C16" s="36"/>
      <c r="D16" s="64">
        <f t="shared" si="0"/>
      </c>
      <c r="E16" s="13"/>
      <c r="F16" s="54"/>
      <c r="G16" s="13"/>
      <c r="H16" s="13"/>
      <c r="I16" s="13"/>
      <c r="J16" s="13"/>
      <c r="K16" s="57">
        <f t="shared" si="4"/>
      </c>
      <c r="L16" s="58">
        <f t="shared" si="9"/>
      </c>
      <c r="M16" s="57">
        <f t="shared" si="5"/>
      </c>
      <c r="N16" s="36"/>
      <c r="O16" s="40">
        <f t="shared" si="1"/>
      </c>
      <c r="P16" s="66"/>
      <c r="Q16" s="57">
        <f t="shared" si="6"/>
      </c>
      <c r="R16" s="57">
        <f t="shared" si="2"/>
      </c>
      <c r="S16" s="57">
        <f t="shared" si="7"/>
      </c>
      <c r="T16" s="57">
        <f t="shared" si="3"/>
      </c>
      <c r="V16" s="49">
        <f t="shared" si="8"/>
      </c>
    </row>
    <row r="17" spans="1:22" s="6" customFormat="1" ht="13.5" customHeight="1">
      <c r="A17" s="36"/>
      <c r="B17" s="13"/>
      <c r="C17" s="36"/>
      <c r="D17" s="64">
        <f t="shared" si="0"/>
      </c>
      <c r="E17" s="13"/>
      <c r="F17" s="54"/>
      <c r="G17" s="13"/>
      <c r="H17" s="13"/>
      <c r="I17" s="13"/>
      <c r="J17" s="13"/>
      <c r="K17" s="57">
        <f t="shared" si="4"/>
      </c>
      <c r="L17" s="58">
        <f t="shared" si="9"/>
      </c>
      <c r="M17" s="57">
        <f t="shared" si="5"/>
      </c>
      <c r="N17" s="36"/>
      <c r="O17" s="40">
        <f t="shared" si="1"/>
      </c>
      <c r="P17" s="66"/>
      <c r="Q17" s="57">
        <f t="shared" si="6"/>
      </c>
      <c r="R17" s="57">
        <f t="shared" si="2"/>
      </c>
      <c r="S17" s="57">
        <f t="shared" si="7"/>
      </c>
      <c r="T17" s="57">
        <f t="shared" si="3"/>
      </c>
      <c r="V17" s="49">
        <f t="shared" si="8"/>
      </c>
    </row>
    <row r="18" spans="1:22" s="6" customFormat="1" ht="13.5" customHeight="1">
      <c r="A18" s="36"/>
      <c r="B18" s="13"/>
      <c r="C18" s="36"/>
      <c r="D18" s="64">
        <f t="shared" si="0"/>
      </c>
      <c r="E18" s="13"/>
      <c r="F18" s="54"/>
      <c r="G18" s="13"/>
      <c r="H18" s="13"/>
      <c r="I18" s="13"/>
      <c r="J18" s="13"/>
      <c r="K18" s="57">
        <f t="shared" si="4"/>
      </c>
      <c r="L18" s="58">
        <f t="shared" si="9"/>
      </c>
      <c r="M18" s="57">
        <f t="shared" si="5"/>
      </c>
      <c r="N18" s="36"/>
      <c r="O18" s="40">
        <f t="shared" si="1"/>
      </c>
      <c r="P18" s="66"/>
      <c r="Q18" s="57">
        <f t="shared" si="6"/>
      </c>
      <c r="R18" s="57">
        <f t="shared" si="2"/>
      </c>
      <c r="S18" s="57">
        <f t="shared" si="7"/>
      </c>
      <c r="T18" s="57">
        <f t="shared" si="3"/>
      </c>
      <c r="V18" s="49">
        <f t="shared" si="8"/>
      </c>
    </row>
    <row r="19" spans="1:22" s="6" customFormat="1" ht="13.5" customHeight="1">
      <c r="A19" s="36"/>
      <c r="B19" s="13"/>
      <c r="C19" s="36"/>
      <c r="D19" s="64">
        <f t="shared" si="0"/>
      </c>
      <c r="E19" s="13"/>
      <c r="F19" s="54"/>
      <c r="G19" s="13"/>
      <c r="H19" s="13"/>
      <c r="I19" s="13"/>
      <c r="J19" s="13"/>
      <c r="K19" s="57">
        <f t="shared" si="4"/>
      </c>
      <c r="L19" s="58">
        <f t="shared" si="9"/>
      </c>
      <c r="M19" s="57">
        <f t="shared" si="5"/>
      </c>
      <c r="N19" s="36"/>
      <c r="O19" s="40">
        <f t="shared" si="1"/>
      </c>
      <c r="P19" s="66"/>
      <c r="Q19" s="57">
        <f t="shared" si="6"/>
      </c>
      <c r="R19" s="57">
        <f t="shared" si="2"/>
      </c>
      <c r="S19" s="57">
        <f t="shared" si="7"/>
      </c>
      <c r="T19" s="57">
        <f t="shared" si="3"/>
      </c>
      <c r="V19" s="49">
        <f t="shared" si="8"/>
      </c>
    </row>
    <row r="20" spans="1:22" s="6" customFormat="1" ht="13.5" customHeight="1">
      <c r="A20" s="36"/>
      <c r="B20" s="13"/>
      <c r="C20" s="36"/>
      <c r="D20" s="64">
        <f t="shared" si="0"/>
      </c>
      <c r="E20" s="13"/>
      <c r="F20" s="54"/>
      <c r="G20" s="13"/>
      <c r="H20" s="13"/>
      <c r="I20" s="13"/>
      <c r="J20" s="13"/>
      <c r="K20" s="57">
        <f t="shared" si="4"/>
      </c>
      <c r="L20" s="58">
        <f t="shared" si="9"/>
      </c>
      <c r="M20" s="57">
        <f t="shared" si="5"/>
      </c>
      <c r="N20" s="36"/>
      <c r="O20" s="40">
        <f t="shared" si="1"/>
      </c>
      <c r="P20" s="66"/>
      <c r="Q20" s="57">
        <f t="shared" si="6"/>
      </c>
      <c r="R20" s="57">
        <f t="shared" si="2"/>
      </c>
      <c r="S20" s="57">
        <f t="shared" si="7"/>
      </c>
      <c r="T20" s="57">
        <f t="shared" si="3"/>
      </c>
      <c r="V20" s="49">
        <f t="shared" si="8"/>
      </c>
    </row>
    <row r="21" spans="1:22" s="6" customFormat="1" ht="13.5" customHeight="1">
      <c r="A21" s="36"/>
      <c r="B21" s="13"/>
      <c r="C21" s="36"/>
      <c r="D21" s="64">
        <f t="shared" si="0"/>
      </c>
      <c r="E21" s="13"/>
      <c r="F21" s="54"/>
      <c r="G21" s="13"/>
      <c r="H21" s="13"/>
      <c r="I21" s="13"/>
      <c r="J21" s="13"/>
      <c r="K21" s="57">
        <f t="shared" si="4"/>
      </c>
      <c r="L21" s="58">
        <f t="shared" si="9"/>
      </c>
      <c r="M21" s="57">
        <f t="shared" si="5"/>
      </c>
      <c r="N21" s="36"/>
      <c r="O21" s="40">
        <f t="shared" si="1"/>
      </c>
      <c r="P21" s="66"/>
      <c r="Q21" s="57">
        <f t="shared" si="6"/>
      </c>
      <c r="R21" s="57">
        <f t="shared" si="2"/>
      </c>
      <c r="S21" s="57">
        <f t="shared" si="7"/>
      </c>
      <c r="T21" s="57">
        <f t="shared" si="3"/>
      </c>
      <c r="V21" s="49">
        <f t="shared" si="8"/>
      </c>
    </row>
    <row r="22" spans="1:22" s="6" customFormat="1" ht="13.5" customHeight="1">
      <c r="A22" s="36"/>
      <c r="B22" s="13"/>
      <c r="C22" s="36"/>
      <c r="D22" s="64">
        <f t="shared" si="0"/>
      </c>
      <c r="E22" s="13"/>
      <c r="F22" s="54"/>
      <c r="G22" s="13"/>
      <c r="H22" s="13"/>
      <c r="I22" s="13"/>
      <c r="J22" s="13"/>
      <c r="K22" s="57">
        <f t="shared" si="4"/>
      </c>
      <c r="L22" s="58">
        <f t="shared" si="9"/>
      </c>
      <c r="M22" s="57">
        <f t="shared" si="5"/>
      </c>
      <c r="N22" s="36"/>
      <c r="O22" s="40">
        <f t="shared" si="1"/>
      </c>
      <c r="P22" s="66"/>
      <c r="Q22" s="57">
        <f t="shared" si="6"/>
      </c>
      <c r="R22" s="57">
        <f t="shared" si="2"/>
      </c>
      <c r="S22" s="57">
        <f t="shared" si="7"/>
      </c>
      <c r="T22" s="57">
        <f t="shared" si="3"/>
      </c>
      <c r="V22" s="49">
        <f t="shared" si="8"/>
      </c>
    </row>
    <row r="23" spans="1:22" s="6" customFormat="1" ht="13.5" customHeight="1">
      <c r="A23" s="36"/>
      <c r="B23" s="13"/>
      <c r="C23" s="36"/>
      <c r="D23" s="64">
        <f t="shared" si="0"/>
      </c>
      <c r="E23" s="13"/>
      <c r="F23" s="54"/>
      <c r="G23" s="13"/>
      <c r="H23" s="13"/>
      <c r="I23" s="13"/>
      <c r="J23" s="13"/>
      <c r="K23" s="57">
        <f t="shared" si="4"/>
      </c>
      <c r="L23" s="58">
        <f t="shared" si="9"/>
      </c>
      <c r="M23" s="57">
        <f t="shared" si="5"/>
      </c>
      <c r="N23" s="36"/>
      <c r="O23" s="40">
        <f t="shared" si="1"/>
      </c>
      <c r="P23" s="66"/>
      <c r="Q23" s="57">
        <f t="shared" si="6"/>
      </c>
      <c r="R23" s="57">
        <f t="shared" si="2"/>
      </c>
      <c r="S23" s="57">
        <f t="shared" si="7"/>
      </c>
      <c r="T23" s="57">
        <f t="shared" si="3"/>
      </c>
      <c r="V23" s="49">
        <f t="shared" si="8"/>
      </c>
    </row>
    <row r="24" spans="1:22" s="6" customFormat="1" ht="13.5" customHeight="1">
      <c r="A24" s="36"/>
      <c r="B24" s="13"/>
      <c r="C24" s="36"/>
      <c r="D24" s="64">
        <f t="shared" si="0"/>
      </c>
      <c r="E24" s="13"/>
      <c r="F24" s="54"/>
      <c r="G24" s="13"/>
      <c r="H24" s="13"/>
      <c r="I24" s="13"/>
      <c r="J24" s="13"/>
      <c r="K24" s="57">
        <f t="shared" si="4"/>
      </c>
      <c r="L24" s="58">
        <f t="shared" si="9"/>
      </c>
      <c r="M24" s="57">
        <f t="shared" si="5"/>
      </c>
      <c r="N24" s="36"/>
      <c r="O24" s="40">
        <f t="shared" si="1"/>
      </c>
      <c r="P24" s="66"/>
      <c r="Q24" s="57">
        <f t="shared" si="6"/>
      </c>
      <c r="R24" s="57">
        <f t="shared" si="2"/>
      </c>
      <c r="S24" s="57">
        <f t="shared" si="7"/>
      </c>
      <c r="T24" s="57">
        <f t="shared" si="3"/>
      </c>
      <c r="V24" s="49">
        <f t="shared" si="8"/>
      </c>
    </row>
    <row r="25" spans="1:22" s="6" customFormat="1" ht="13.5" customHeight="1">
      <c r="A25" s="36"/>
      <c r="B25" s="13"/>
      <c r="C25" s="36"/>
      <c r="D25" s="64">
        <f t="shared" si="0"/>
      </c>
      <c r="E25" s="13"/>
      <c r="F25" s="54"/>
      <c r="G25" s="13"/>
      <c r="H25" s="13"/>
      <c r="I25" s="13"/>
      <c r="J25" s="13"/>
      <c r="K25" s="57">
        <f t="shared" si="4"/>
      </c>
      <c r="L25" s="58">
        <f t="shared" si="9"/>
      </c>
      <c r="M25" s="57">
        <f t="shared" si="5"/>
      </c>
      <c r="N25" s="36"/>
      <c r="O25" s="40">
        <f t="shared" si="1"/>
      </c>
      <c r="P25" s="66"/>
      <c r="Q25" s="57">
        <f t="shared" si="6"/>
      </c>
      <c r="R25" s="57">
        <f t="shared" si="2"/>
      </c>
      <c r="S25" s="57">
        <f t="shared" si="7"/>
      </c>
      <c r="T25" s="57">
        <f t="shared" si="3"/>
      </c>
      <c r="V25" s="49">
        <f t="shared" si="8"/>
      </c>
    </row>
    <row r="26" spans="1:22" s="6" customFormat="1" ht="13.5" customHeight="1">
      <c r="A26" s="36"/>
      <c r="B26" s="13"/>
      <c r="C26" s="36"/>
      <c r="D26" s="64">
        <f t="shared" si="0"/>
      </c>
      <c r="E26" s="13"/>
      <c r="F26" s="54"/>
      <c r="G26" s="13"/>
      <c r="H26" s="13"/>
      <c r="I26" s="13"/>
      <c r="J26" s="13"/>
      <c r="K26" s="57">
        <f t="shared" si="4"/>
      </c>
      <c r="L26" s="58">
        <f t="shared" si="9"/>
      </c>
      <c r="M26" s="57">
        <f t="shared" si="5"/>
      </c>
      <c r="N26" s="36"/>
      <c r="O26" s="40">
        <f t="shared" si="1"/>
      </c>
      <c r="P26" s="66"/>
      <c r="Q26" s="57">
        <f t="shared" si="6"/>
      </c>
      <c r="R26" s="57">
        <f t="shared" si="2"/>
      </c>
      <c r="S26" s="57">
        <f t="shared" si="7"/>
      </c>
      <c r="T26" s="57">
        <f t="shared" si="3"/>
      </c>
      <c r="V26" s="49">
        <f t="shared" si="8"/>
      </c>
    </row>
    <row r="27" spans="1:22" s="6" customFormat="1" ht="13.5" customHeight="1">
      <c r="A27" s="36"/>
      <c r="B27" s="13"/>
      <c r="C27" s="36"/>
      <c r="D27" s="64">
        <f t="shared" si="0"/>
      </c>
      <c r="E27" s="13"/>
      <c r="F27" s="54"/>
      <c r="G27" s="13"/>
      <c r="H27" s="13"/>
      <c r="I27" s="13"/>
      <c r="J27" s="13"/>
      <c r="K27" s="57">
        <f t="shared" si="4"/>
      </c>
      <c r="L27" s="58">
        <f t="shared" si="9"/>
      </c>
      <c r="M27" s="57">
        <f t="shared" si="5"/>
      </c>
      <c r="N27" s="36"/>
      <c r="O27" s="40">
        <f t="shared" si="1"/>
      </c>
      <c r="P27" s="66"/>
      <c r="Q27" s="57">
        <f t="shared" si="6"/>
      </c>
      <c r="R27" s="57">
        <f t="shared" si="2"/>
      </c>
      <c r="S27" s="57">
        <f t="shared" si="7"/>
      </c>
      <c r="T27" s="57">
        <f t="shared" si="3"/>
      </c>
      <c r="V27" s="49">
        <f t="shared" si="8"/>
      </c>
    </row>
    <row r="28" spans="1:22" s="6" customFormat="1" ht="13.5" customHeight="1">
      <c r="A28" s="36"/>
      <c r="B28" s="13"/>
      <c r="C28" s="36"/>
      <c r="D28" s="64">
        <f t="shared" si="0"/>
      </c>
      <c r="E28" s="13"/>
      <c r="F28" s="54"/>
      <c r="G28" s="13"/>
      <c r="H28" s="13"/>
      <c r="I28" s="13"/>
      <c r="J28" s="13"/>
      <c r="K28" s="57">
        <f t="shared" si="4"/>
      </c>
      <c r="L28" s="58">
        <f t="shared" si="9"/>
      </c>
      <c r="M28" s="57">
        <f t="shared" si="5"/>
      </c>
      <c r="N28" s="36"/>
      <c r="O28" s="40">
        <f t="shared" si="1"/>
      </c>
      <c r="P28" s="66"/>
      <c r="Q28" s="57">
        <f t="shared" si="6"/>
      </c>
      <c r="R28" s="57">
        <f t="shared" si="2"/>
      </c>
      <c r="S28" s="57">
        <f t="shared" si="7"/>
      </c>
      <c r="T28" s="57">
        <f t="shared" si="3"/>
      </c>
      <c r="V28" s="49">
        <f t="shared" si="8"/>
      </c>
    </row>
    <row r="29" spans="1:22" s="6" customFormat="1" ht="13.5" customHeight="1">
      <c r="A29" s="36"/>
      <c r="B29" s="13"/>
      <c r="C29" s="36"/>
      <c r="D29" s="64">
        <f t="shared" si="0"/>
      </c>
      <c r="E29" s="13"/>
      <c r="F29" s="54"/>
      <c r="G29" s="13"/>
      <c r="H29" s="13"/>
      <c r="I29" s="13"/>
      <c r="J29" s="13"/>
      <c r="K29" s="57">
        <f t="shared" si="4"/>
      </c>
      <c r="L29" s="58">
        <f t="shared" si="9"/>
      </c>
      <c r="M29" s="57">
        <f t="shared" si="5"/>
      </c>
      <c r="N29" s="36"/>
      <c r="O29" s="40">
        <f t="shared" si="1"/>
      </c>
      <c r="P29" s="66"/>
      <c r="Q29" s="57">
        <f t="shared" si="6"/>
      </c>
      <c r="R29" s="57">
        <f t="shared" si="2"/>
      </c>
      <c r="S29" s="57">
        <f t="shared" si="7"/>
      </c>
      <c r="T29" s="57">
        <f t="shared" si="3"/>
      </c>
      <c r="V29" s="49">
        <f t="shared" si="8"/>
      </c>
    </row>
    <row r="30" spans="1:22" s="6" customFormat="1" ht="13.5" customHeight="1">
      <c r="A30" s="36"/>
      <c r="B30" s="13"/>
      <c r="C30" s="36"/>
      <c r="D30" s="64">
        <f t="shared" si="0"/>
      </c>
      <c r="E30" s="13"/>
      <c r="F30" s="54"/>
      <c r="G30" s="13"/>
      <c r="H30" s="13"/>
      <c r="I30" s="13"/>
      <c r="J30" s="13"/>
      <c r="K30" s="57">
        <f t="shared" si="4"/>
      </c>
      <c r="L30" s="58">
        <f t="shared" si="9"/>
      </c>
      <c r="M30" s="57">
        <f t="shared" si="5"/>
      </c>
      <c r="N30" s="36"/>
      <c r="O30" s="40">
        <f t="shared" si="1"/>
      </c>
      <c r="P30" s="66"/>
      <c r="Q30" s="57">
        <f t="shared" si="6"/>
      </c>
      <c r="R30" s="57">
        <f t="shared" si="2"/>
      </c>
      <c r="S30" s="57">
        <f t="shared" si="7"/>
      </c>
      <c r="T30" s="57">
        <f t="shared" si="3"/>
      </c>
      <c r="V30" s="49">
        <f t="shared" si="8"/>
      </c>
    </row>
    <row r="31" spans="1:22" s="6" customFormat="1" ht="13.5" customHeight="1">
      <c r="A31" s="36"/>
      <c r="B31" s="13"/>
      <c r="C31" s="36"/>
      <c r="D31" s="64">
        <f t="shared" si="0"/>
      </c>
      <c r="E31" s="13"/>
      <c r="F31" s="54"/>
      <c r="G31" s="13"/>
      <c r="H31" s="13"/>
      <c r="I31" s="13"/>
      <c r="J31" s="13"/>
      <c r="K31" s="57">
        <f t="shared" si="4"/>
      </c>
      <c r="L31" s="58">
        <f t="shared" si="9"/>
      </c>
      <c r="M31" s="57">
        <f t="shared" si="5"/>
      </c>
      <c r="N31" s="36"/>
      <c r="O31" s="40">
        <f t="shared" si="1"/>
      </c>
      <c r="P31" s="66"/>
      <c r="Q31" s="57">
        <f t="shared" si="6"/>
      </c>
      <c r="R31" s="57">
        <f t="shared" si="2"/>
      </c>
      <c r="S31" s="57">
        <f t="shared" si="7"/>
      </c>
      <c r="T31" s="57">
        <f t="shared" si="3"/>
      </c>
      <c r="V31" s="49">
        <f t="shared" si="8"/>
      </c>
    </row>
    <row r="32" spans="1:22" s="6" customFormat="1" ht="13.5" customHeight="1" thickBot="1">
      <c r="A32" s="36"/>
      <c r="B32" s="13"/>
      <c r="C32" s="36"/>
      <c r="D32" s="64">
        <f t="shared" si="0"/>
      </c>
      <c r="E32" s="13"/>
      <c r="F32" s="55"/>
      <c r="G32" s="13"/>
      <c r="H32" s="13"/>
      <c r="I32" s="13"/>
      <c r="J32" s="13"/>
      <c r="K32" s="59">
        <f t="shared" si="4"/>
      </c>
      <c r="L32" s="60">
        <f t="shared" si="9"/>
      </c>
      <c r="M32" s="59">
        <f t="shared" si="5"/>
      </c>
      <c r="N32" s="36"/>
      <c r="O32" s="40">
        <f t="shared" si="1"/>
      </c>
      <c r="P32" s="66"/>
      <c r="Q32" s="59">
        <f t="shared" si="6"/>
      </c>
      <c r="R32" s="59">
        <f t="shared" si="2"/>
      </c>
      <c r="S32" s="59">
        <f t="shared" si="7"/>
      </c>
      <c r="T32" s="59">
        <f t="shared" si="3"/>
      </c>
      <c r="V32" s="50">
        <f t="shared" si="8"/>
      </c>
    </row>
    <row r="33" spans="1:20" ht="45.75" thickBot="1">
      <c r="A33" s="18" t="s">
        <v>33</v>
      </c>
      <c r="B33" s="14"/>
      <c r="C33" s="15"/>
      <c r="D33" s="15"/>
      <c r="E33" s="15"/>
      <c r="F33" s="56">
        <f>IF(F6="","",SUM(F6:F32))</f>
      </c>
      <c r="G33" s="16"/>
      <c r="H33" s="14"/>
      <c r="I33" s="14"/>
      <c r="J33" s="15"/>
      <c r="K33" s="61">
        <f>IF(K6="","",SUM(K6:K32))</f>
      </c>
      <c r="L33" s="62">
        <f>IF(L6="","",SUM(L6:L32))</f>
      </c>
      <c r="M33" s="63">
        <f>IF(M6="","",SUM(M6:M32))</f>
      </c>
      <c r="N33" s="16"/>
      <c r="O33" s="14"/>
      <c r="P33" s="15"/>
      <c r="Q33" s="45" t="s">
        <v>35</v>
      </c>
      <c r="R33" s="21">
        <f>IF(R6="","",SUM(R6:R32))</f>
      </c>
      <c r="S33" s="46" t="s">
        <v>36</v>
      </c>
      <c r="T33" s="21">
        <f>IF(T6="","",SUM(T6:T32))</f>
      </c>
    </row>
    <row r="34" spans="17:23" ht="28.5" customHeight="1" thickBot="1">
      <c r="Q34" s="23" t="s">
        <v>37</v>
      </c>
      <c r="R34" s="24">
        <f>IF(R33="","",ROUND(R33/T33,2))</f>
      </c>
      <c r="S34" s="23" t="s">
        <v>38</v>
      </c>
      <c r="T34" s="24">
        <f>IF(R34="","",IF(R34&lt;=1,"OK","OUT"))</f>
      </c>
      <c r="V34" s="71" t="s">
        <v>86</v>
      </c>
      <c r="W34" s="72"/>
    </row>
    <row r="37" spans="2:12" ht="13.5" customHeight="1" thickBot="1">
      <c r="B37" s="1" t="s">
        <v>56</v>
      </c>
      <c r="L37" s="1" t="s">
        <v>48</v>
      </c>
    </row>
    <row r="38" spans="2:19" ht="12">
      <c r="B38" s="25" t="s">
        <v>41</v>
      </c>
      <c r="C38" s="77" t="s">
        <v>42</v>
      </c>
      <c r="D38" s="77"/>
      <c r="E38" s="77"/>
      <c r="F38" s="77"/>
      <c r="G38" s="77"/>
      <c r="H38" s="77"/>
      <c r="I38" s="77"/>
      <c r="J38" s="26" t="s">
        <v>47</v>
      </c>
      <c r="L38" s="25">
        <v>1</v>
      </c>
      <c r="M38" s="77" t="s">
        <v>49</v>
      </c>
      <c r="N38" s="77"/>
      <c r="O38" s="77"/>
      <c r="P38" s="77"/>
      <c r="Q38" s="77"/>
      <c r="R38" s="77"/>
      <c r="S38" s="31">
        <v>0.7</v>
      </c>
    </row>
    <row r="39" spans="2:19" ht="12">
      <c r="B39" s="27">
        <v>1</v>
      </c>
      <c r="C39" s="73" t="s">
        <v>43</v>
      </c>
      <c r="D39" s="73"/>
      <c r="E39" s="73"/>
      <c r="F39" s="73"/>
      <c r="G39" s="73"/>
      <c r="H39" s="73"/>
      <c r="I39" s="73"/>
      <c r="J39" s="28">
        <v>25</v>
      </c>
      <c r="L39" s="27">
        <v>2</v>
      </c>
      <c r="M39" s="73" t="s">
        <v>50</v>
      </c>
      <c r="N39" s="73"/>
      <c r="O39" s="73"/>
      <c r="P39" s="73"/>
      <c r="Q39" s="73"/>
      <c r="R39" s="73"/>
      <c r="S39" s="32">
        <v>0.8</v>
      </c>
    </row>
    <row r="40" spans="2:19" ht="12">
      <c r="B40" s="27">
        <v>2</v>
      </c>
      <c r="C40" s="73" t="s">
        <v>44</v>
      </c>
      <c r="D40" s="73"/>
      <c r="E40" s="73"/>
      <c r="F40" s="73"/>
      <c r="G40" s="73"/>
      <c r="H40" s="73"/>
      <c r="I40" s="73"/>
      <c r="J40" s="28">
        <v>20</v>
      </c>
      <c r="L40" s="27">
        <v>3</v>
      </c>
      <c r="M40" s="73" t="s">
        <v>51</v>
      </c>
      <c r="N40" s="73"/>
      <c r="O40" s="73"/>
      <c r="P40" s="73"/>
      <c r="Q40" s="73"/>
      <c r="R40" s="73"/>
      <c r="S40" s="32">
        <v>0.85</v>
      </c>
    </row>
    <row r="41" spans="2:19" ht="14.25" customHeight="1">
      <c r="B41" s="27">
        <v>3</v>
      </c>
      <c r="C41" s="73" t="s">
        <v>45</v>
      </c>
      <c r="D41" s="73"/>
      <c r="E41" s="73"/>
      <c r="F41" s="73"/>
      <c r="G41" s="73"/>
      <c r="H41" s="73"/>
      <c r="I41" s="73"/>
      <c r="J41" s="28">
        <v>10</v>
      </c>
      <c r="L41" s="27">
        <v>4</v>
      </c>
      <c r="M41" s="73" t="s">
        <v>52</v>
      </c>
      <c r="N41" s="73"/>
      <c r="O41" s="73"/>
      <c r="P41" s="73"/>
      <c r="Q41" s="73"/>
      <c r="R41" s="73"/>
      <c r="S41" s="32">
        <v>0.9</v>
      </c>
    </row>
    <row r="42" spans="2:19" ht="12.75" thickBot="1">
      <c r="B42" s="29">
        <v>4</v>
      </c>
      <c r="C42" s="78" t="s">
        <v>46</v>
      </c>
      <c r="D42" s="78"/>
      <c r="E42" s="78"/>
      <c r="F42" s="78"/>
      <c r="G42" s="78"/>
      <c r="H42" s="78"/>
      <c r="I42" s="78"/>
      <c r="J42" s="30">
        <v>5</v>
      </c>
      <c r="L42" s="27">
        <v>5</v>
      </c>
      <c r="M42" s="73" t="s">
        <v>53</v>
      </c>
      <c r="N42" s="73"/>
      <c r="O42" s="73"/>
      <c r="P42" s="73"/>
      <c r="Q42" s="73"/>
      <c r="R42" s="73"/>
      <c r="S42" s="32">
        <v>0.9</v>
      </c>
    </row>
    <row r="43" spans="12:19" ht="14.25" customHeight="1">
      <c r="L43" s="27">
        <v>6</v>
      </c>
      <c r="M43" s="73" t="s">
        <v>54</v>
      </c>
      <c r="N43" s="73"/>
      <c r="O43" s="73"/>
      <c r="P43" s="73"/>
      <c r="Q43" s="73"/>
      <c r="R43" s="73"/>
      <c r="S43" s="32">
        <v>0.9</v>
      </c>
    </row>
    <row r="44" spans="12:19" ht="12.75" thickBot="1">
      <c r="L44" s="29">
        <v>7</v>
      </c>
      <c r="M44" s="74" t="s">
        <v>55</v>
      </c>
      <c r="N44" s="74"/>
      <c r="O44" s="74"/>
      <c r="P44" s="74"/>
      <c r="Q44" s="74"/>
      <c r="R44" s="74"/>
      <c r="S44" s="33">
        <v>1</v>
      </c>
    </row>
    <row r="45" ht="12">
      <c r="S45" s="34"/>
    </row>
    <row r="46" spans="12:19" ht="13.5" customHeight="1" thickBot="1">
      <c r="L46" s="1" t="s">
        <v>57</v>
      </c>
      <c r="S46" s="34"/>
    </row>
    <row r="47" spans="12:19" ht="14.25" customHeight="1">
      <c r="L47" s="25">
        <v>1</v>
      </c>
      <c r="M47" s="75" t="s">
        <v>58</v>
      </c>
      <c r="N47" s="76"/>
      <c r="O47" s="76"/>
      <c r="P47" s="76"/>
      <c r="Q47" s="76"/>
      <c r="R47" s="76"/>
      <c r="S47" s="31">
        <v>1.3</v>
      </c>
    </row>
    <row r="48" spans="12:19" ht="12.75" thickBot="1">
      <c r="L48" s="29">
        <v>2</v>
      </c>
      <c r="M48" s="74" t="s">
        <v>55</v>
      </c>
      <c r="N48" s="74"/>
      <c r="O48" s="74"/>
      <c r="P48" s="74"/>
      <c r="Q48" s="74"/>
      <c r="R48" s="74"/>
      <c r="S48" s="33">
        <v>1</v>
      </c>
    </row>
  </sheetData>
  <sheetProtection/>
  <mergeCells count="16">
    <mergeCell ref="N2:O2"/>
    <mergeCell ref="M38:R38"/>
    <mergeCell ref="M39:R39"/>
    <mergeCell ref="M40:R40"/>
    <mergeCell ref="M41:R41"/>
    <mergeCell ref="M48:R48"/>
    <mergeCell ref="C38:I38"/>
    <mergeCell ref="C39:I39"/>
    <mergeCell ref="C40:I40"/>
    <mergeCell ref="C41:I41"/>
    <mergeCell ref="C42:I42"/>
    <mergeCell ref="V34:W34"/>
    <mergeCell ref="M42:R42"/>
    <mergeCell ref="M43:R43"/>
    <mergeCell ref="M44:R44"/>
    <mergeCell ref="M47:R47"/>
  </mergeCells>
  <printOptions/>
  <pageMargins left="0.5905511811023623" right="0.5905511811023623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K41" sqref="K41"/>
    </sheetView>
  </sheetViews>
  <sheetFormatPr defaultColWidth="9.140625" defaultRowHeight="15"/>
  <cols>
    <col min="1" max="1" width="15.140625" style="1" customWidth="1"/>
    <col min="2" max="2" width="6.8515625" style="1" customWidth="1"/>
    <col min="3" max="3" width="8.8515625" style="1" customWidth="1"/>
    <col min="4" max="4" width="16.00390625" style="1" customWidth="1"/>
    <col min="5" max="5" width="9.57421875" style="1" customWidth="1"/>
    <col min="6" max="6" width="10.421875" style="1" customWidth="1"/>
    <col min="7" max="7" width="7.8515625" style="1" customWidth="1"/>
    <col min="8" max="8" width="10.421875" style="1" customWidth="1"/>
    <col min="9" max="9" width="7.140625" style="1" customWidth="1"/>
    <col min="10" max="13" width="10.421875" style="1" customWidth="1"/>
    <col min="14" max="15" width="6.421875" style="1" customWidth="1"/>
    <col min="16" max="16" width="9.00390625" style="1" customWidth="1"/>
    <col min="17" max="17" width="9.421875" style="1" customWidth="1"/>
    <col min="18" max="18" width="9.00390625" style="1" customWidth="1"/>
    <col min="19" max="19" width="9.421875" style="1" customWidth="1"/>
    <col min="20" max="16384" width="9.00390625" style="1" customWidth="1"/>
  </cols>
  <sheetData>
    <row r="1" ht="16.5" customHeight="1">
      <c r="A1" s="1" t="s">
        <v>40</v>
      </c>
    </row>
    <row r="2" spans="4:13" ht="17.25" customHeight="1" thickBot="1">
      <c r="D2" s="81" t="s">
        <v>80</v>
      </c>
      <c r="E2" s="82"/>
      <c r="F2" s="82"/>
      <c r="G2" s="82"/>
      <c r="H2" s="82"/>
      <c r="I2" s="82"/>
      <c r="J2" s="82"/>
      <c r="K2" s="83"/>
      <c r="L2" s="81" t="s">
        <v>81</v>
      </c>
      <c r="M2" s="83"/>
    </row>
    <row r="3" spans="1:15" s="3" customFormat="1" ht="30.75" customHeight="1" thickBot="1">
      <c r="A3" s="19" t="s">
        <v>60</v>
      </c>
      <c r="B3" s="38" t="s">
        <v>82</v>
      </c>
      <c r="C3" s="9" t="s">
        <v>16</v>
      </c>
      <c r="D3" s="9" t="s">
        <v>61</v>
      </c>
      <c r="E3" s="9" t="s">
        <v>62</v>
      </c>
      <c r="F3" s="9" t="s">
        <v>63</v>
      </c>
      <c r="G3" s="9" t="s">
        <v>73</v>
      </c>
      <c r="H3" s="9" t="s">
        <v>84</v>
      </c>
      <c r="I3" s="38" t="s">
        <v>24</v>
      </c>
      <c r="J3" s="38" t="s">
        <v>83</v>
      </c>
      <c r="K3" s="9" t="s">
        <v>28</v>
      </c>
      <c r="L3" s="9" t="s">
        <v>85</v>
      </c>
      <c r="M3" s="9" t="s">
        <v>27</v>
      </c>
      <c r="O3" s="47" t="s">
        <v>77</v>
      </c>
    </row>
    <row r="4" spans="1:15" s="7" customFormat="1" ht="13.5" customHeight="1">
      <c r="A4" s="11"/>
      <c r="B4" s="35">
        <v>1</v>
      </c>
      <c r="C4" s="12">
        <v>800</v>
      </c>
      <c r="D4" s="11"/>
      <c r="E4" s="12"/>
      <c r="F4" s="11">
        <v>400</v>
      </c>
      <c r="G4" s="11">
        <v>40</v>
      </c>
      <c r="H4" s="53">
        <f>IF(G4="","",ROUND(F4*G4/C4,2))</f>
        <v>20</v>
      </c>
      <c r="I4" s="10"/>
      <c r="J4" s="40">
        <f>IF(I4="","",IF(I4&gt;7,"",VLOOKUP(I4,$H$27:$M$33,6)))</f>
      </c>
      <c r="K4" s="53">
        <f>IF(H4="","",IF(J4="",ROUND(H4*C4/1000,2),ROUND(H4*C4*J4/1000,2)))</f>
        <v>16</v>
      </c>
      <c r="L4" s="66">
        <v>1</v>
      </c>
      <c r="M4" s="53">
        <f>IF(C4="","",IF(B4&gt;4,"",IF(L4="",ROUND(VLOOKUP(B4,$A$28:$F$31,6)*C4/1000,2),ROUND(VLOOKUP(B4,$A$28:$F$31,6)*C4*L4/1000,2))))</f>
        <v>20</v>
      </c>
      <c r="O4" s="48">
        <f>IF(K4="","",ROUND(K4/M4,2))</f>
        <v>0.8</v>
      </c>
    </row>
    <row r="5" spans="1:15" s="6" customFormat="1" ht="13.5" customHeight="1">
      <c r="A5" s="13"/>
      <c r="B5" s="36"/>
      <c r="C5" s="12"/>
      <c r="D5" s="13"/>
      <c r="E5" s="12"/>
      <c r="F5" s="13"/>
      <c r="G5" s="13"/>
      <c r="H5" s="53">
        <f aca="true" t="shared" si="0" ref="H5:H22">IF(G5="","",ROUND(F5*G5/C5,2))</f>
      </c>
      <c r="I5" s="36"/>
      <c r="J5" s="40">
        <f aca="true" t="shared" si="1" ref="J5:J22">IF(I5="","",IF(I5&gt;7,"",VLOOKUP(I5,$H$27:$M$33,6)))</f>
      </c>
      <c r="K5" s="53">
        <f aca="true" t="shared" si="2" ref="K5:K22">IF(H5="","",IF(J5="",ROUND(H5*C5/1000,2),ROUND(H5*C5*J5/1000,2)))</f>
      </c>
      <c r="L5" s="66"/>
      <c r="M5" s="53">
        <f aca="true" t="shared" si="3" ref="M5:M22">IF(C5="","",IF(B5&gt;4,"",IF(L5="",ROUND(VLOOKUP(B5,$A$28:$F$31,6)*C5/1000,2),ROUND(VLOOKUP(B5,$A$28:$F$31,6)*C5*L5/1000,2))))</f>
      </c>
      <c r="O5" s="49">
        <f aca="true" t="shared" si="4" ref="O5:O22">IF(K5="","",ROUND(K5/M5,2))</f>
      </c>
    </row>
    <row r="6" spans="1:15" s="6" customFormat="1" ht="13.5" customHeight="1">
      <c r="A6" s="13"/>
      <c r="B6" s="36"/>
      <c r="C6" s="12"/>
      <c r="D6" s="13"/>
      <c r="E6" s="12"/>
      <c r="F6" s="13"/>
      <c r="G6" s="13"/>
      <c r="H6" s="53">
        <f t="shared" si="0"/>
      </c>
      <c r="I6" s="36"/>
      <c r="J6" s="40">
        <f t="shared" si="1"/>
      </c>
      <c r="K6" s="53">
        <f t="shared" si="2"/>
      </c>
      <c r="L6" s="66"/>
      <c r="M6" s="53">
        <f t="shared" si="3"/>
      </c>
      <c r="O6" s="49">
        <f t="shared" si="4"/>
      </c>
    </row>
    <row r="7" spans="1:15" s="6" customFormat="1" ht="13.5" customHeight="1">
      <c r="A7" s="13"/>
      <c r="B7" s="36"/>
      <c r="C7" s="12"/>
      <c r="D7" s="13"/>
      <c r="E7" s="12"/>
      <c r="F7" s="13"/>
      <c r="G7" s="13"/>
      <c r="H7" s="53">
        <f t="shared" si="0"/>
      </c>
      <c r="I7" s="36"/>
      <c r="J7" s="40">
        <f t="shared" si="1"/>
      </c>
      <c r="K7" s="53">
        <f t="shared" si="2"/>
      </c>
      <c r="L7" s="66"/>
      <c r="M7" s="53">
        <f t="shared" si="3"/>
      </c>
      <c r="O7" s="49">
        <f t="shared" si="4"/>
      </c>
    </row>
    <row r="8" spans="1:15" s="6" customFormat="1" ht="13.5" customHeight="1">
      <c r="A8" s="13"/>
      <c r="B8" s="36"/>
      <c r="C8" s="12"/>
      <c r="D8" s="13"/>
      <c r="E8" s="12"/>
      <c r="F8" s="13"/>
      <c r="G8" s="13"/>
      <c r="H8" s="53">
        <f t="shared" si="0"/>
      </c>
      <c r="I8" s="36"/>
      <c r="J8" s="40">
        <f t="shared" si="1"/>
      </c>
      <c r="K8" s="53">
        <f t="shared" si="2"/>
      </c>
      <c r="L8" s="66"/>
      <c r="M8" s="53">
        <f t="shared" si="3"/>
      </c>
      <c r="O8" s="49">
        <f t="shared" si="4"/>
      </c>
    </row>
    <row r="9" spans="1:15" s="6" customFormat="1" ht="13.5" customHeight="1">
      <c r="A9" s="13"/>
      <c r="B9" s="36"/>
      <c r="C9" s="12"/>
      <c r="D9" s="13"/>
      <c r="E9" s="12"/>
      <c r="F9" s="13"/>
      <c r="G9" s="13"/>
      <c r="H9" s="53">
        <f t="shared" si="0"/>
      </c>
      <c r="I9" s="36"/>
      <c r="J9" s="40">
        <f t="shared" si="1"/>
      </c>
      <c r="K9" s="53">
        <f t="shared" si="2"/>
      </c>
      <c r="L9" s="66"/>
      <c r="M9" s="53">
        <f t="shared" si="3"/>
      </c>
      <c r="O9" s="49">
        <f t="shared" si="4"/>
      </c>
    </row>
    <row r="10" spans="1:15" s="6" customFormat="1" ht="13.5" customHeight="1">
      <c r="A10" s="13"/>
      <c r="B10" s="36"/>
      <c r="C10" s="12"/>
      <c r="D10" s="13"/>
      <c r="E10" s="12"/>
      <c r="F10" s="13"/>
      <c r="G10" s="13"/>
      <c r="H10" s="53">
        <f t="shared" si="0"/>
      </c>
      <c r="I10" s="36"/>
      <c r="J10" s="40">
        <f t="shared" si="1"/>
      </c>
      <c r="K10" s="53">
        <f t="shared" si="2"/>
      </c>
      <c r="L10" s="66"/>
      <c r="M10" s="53">
        <f t="shared" si="3"/>
      </c>
      <c r="O10" s="49">
        <f t="shared" si="4"/>
      </c>
    </row>
    <row r="11" spans="1:15" s="6" customFormat="1" ht="13.5" customHeight="1">
      <c r="A11" s="13"/>
      <c r="B11" s="36"/>
      <c r="C11" s="12"/>
      <c r="D11" s="13"/>
      <c r="E11" s="12"/>
      <c r="F11" s="13"/>
      <c r="G11" s="13"/>
      <c r="H11" s="53">
        <f t="shared" si="0"/>
      </c>
      <c r="I11" s="36"/>
      <c r="J11" s="40">
        <f t="shared" si="1"/>
      </c>
      <c r="K11" s="53">
        <f t="shared" si="2"/>
      </c>
      <c r="L11" s="66"/>
      <c r="M11" s="53">
        <f t="shared" si="3"/>
      </c>
      <c r="O11" s="49">
        <f t="shared" si="4"/>
      </c>
    </row>
    <row r="12" spans="1:15" s="6" customFormat="1" ht="13.5" customHeight="1">
      <c r="A12" s="13"/>
      <c r="B12" s="36"/>
      <c r="C12" s="12"/>
      <c r="D12" s="13"/>
      <c r="E12" s="12"/>
      <c r="F12" s="13"/>
      <c r="G12" s="13"/>
      <c r="H12" s="53">
        <f t="shared" si="0"/>
      </c>
      <c r="I12" s="36"/>
      <c r="J12" s="40">
        <f t="shared" si="1"/>
      </c>
      <c r="K12" s="53">
        <f t="shared" si="2"/>
      </c>
      <c r="L12" s="66"/>
      <c r="M12" s="53">
        <f t="shared" si="3"/>
      </c>
      <c r="O12" s="49">
        <f t="shared" si="4"/>
      </c>
    </row>
    <row r="13" spans="1:15" s="6" customFormat="1" ht="13.5" customHeight="1">
      <c r="A13" s="13"/>
      <c r="B13" s="36"/>
      <c r="C13" s="12"/>
      <c r="D13" s="13"/>
      <c r="E13" s="12"/>
      <c r="F13" s="13"/>
      <c r="G13" s="13"/>
      <c r="H13" s="53">
        <f t="shared" si="0"/>
      </c>
      <c r="I13" s="36"/>
      <c r="J13" s="40">
        <f t="shared" si="1"/>
      </c>
      <c r="K13" s="53">
        <f t="shared" si="2"/>
      </c>
      <c r="L13" s="66"/>
      <c r="M13" s="53">
        <f t="shared" si="3"/>
      </c>
      <c r="O13" s="49">
        <f t="shared" si="4"/>
      </c>
    </row>
    <row r="14" spans="1:15" s="6" customFormat="1" ht="13.5" customHeight="1">
      <c r="A14" s="13"/>
      <c r="B14" s="36"/>
      <c r="C14" s="12"/>
      <c r="D14" s="13"/>
      <c r="E14" s="12"/>
      <c r="F14" s="13"/>
      <c r="G14" s="13"/>
      <c r="H14" s="53">
        <f t="shared" si="0"/>
      </c>
      <c r="I14" s="36"/>
      <c r="J14" s="40">
        <f t="shared" si="1"/>
      </c>
      <c r="K14" s="53">
        <f t="shared" si="2"/>
      </c>
      <c r="L14" s="66"/>
      <c r="M14" s="53">
        <f t="shared" si="3"/>
      </c>
      <c r="O14" s="49">
        <f t="shared" si="4"/>
      </c>
    </row>
    <row r="15" spans="1:15" s="6" customFormat="1" ht="13.5" customHeight="1">
      <c r="A15" s="13"/>
      <c r="B15" s="36"/>
      <c r="C15" s="12"/>
      <c r="D15" s="13"/>
      <c r="E15" s="12"/>
      <c r="F15" s="13"/>
      <c r="G15" s="13"/>
      <c r="H15" s="53">
        <f t="shared" si="0"/>
      </c>
      <c r="I15" s="36"/>
      <c r="J15" s="40">
        <f t="shared" si="1"/>
      </c>
      <c r="K15" s="53">
        <f t="shared" si="2"/>
      </c>
      <c r="L15" s="66"/>
      <c r="M15" s="53">
        <f t="shared" si="3"/>
      </c>
      <c r="O15" s="49">
        <f t="shared" si="4"/>
      </c>
    </row>
    <row r="16" spans="1:15" s="6" customFormat="1" ht="13.5" customHeight="1">
      <c r="A16" s="13"/>
      <c r="B16" s="36"/>
      <c r="C16" s="12"/>
      <c r="D16" s="13"/>
      <c r="E16" s="12"/>
      <c r="F16" s="13"/>
      <c r="G16" s="13"/>
      <c r="H16" s="53">
        <f t="shared" si="0"/>
      </c>
      <c r="I16" s="36"/>
      <c r="J16" s="40">
        <f t="shared" si="1"/>
      </c>
      <c r="K16" s="53">
        <f t="shared" si="2"/>
      </c>
      <c r="L16" s="66"/>
      <c r="M16" s="53">
        <f t="shared" si="3"/>
      </c>
      <c r="O16" s="49">
        <f t="shared" si="4"/>
      </c>
    </row>
    <row r="17" spans="1:15" s="6" customFormat="1" ht="13.5" customHeight="1">
      <c r="A17" s="13"/>
      <c r="B17" s="36"/>
      <c r="C17" s="12"/>
      <c r="D17" s="13"/>
      <c r="E17" s="12"/>
      <c r="F17" s="13"/>
      <c r="G17" s="13"/>
      <c r="H17" s="53">
        <f t="shared" si="0"/>
      </c>
      <c r="I17" s="36"/>
      <c r="J17" s="40">
        <f t="shared" si="1"/>
      </c>
      <c r="K17" s="53">
        <f t="shared" si="2"/>
      </c>
      <c r="L17" s="66"/>
      <c r="M17" s="53">
        <f t="shared" si="3"/>
      </c>
      <c r="O17" s="49">
        <f t="shared" si="4"/>
      </c>
    </row>
    <row r="18" spans="1:15" s="6" customFormat="1" ht="13.5" customHeight="1">
      <c r="A18" s="13"/>
      <c r="B18" s="36"/>
      <c r="C18" s="12"/>
      <c r="D18" s="13"/>
      <c r="E18" s="12"/>
      <c r="F18" s="13"/>
      <c r="G18" s="13"/>
      <c r="H18" s="53">
        <f t="shared" si="0"/>
      </c>
      <c r="I18" s="36"/>
      <c r="J18" s="40">
        <f t="shared" si="1"/>
      </c>
      <c r="K18" s="53">
        <f t="shared" si="2"/>
      </c>
      <c r="L18" s="66"/>
      <c r="M18" s="53">
        <f t="shared" si="3"/>
      </c>
      <c r="O18" s="49">
        <f t="shared" si="4"/>
      </c>
    </row>
    <row r="19" spans="1:15" s="6" customFormat="1" ht="13.5" customHeight="1">
      <c r="A19" s="13"/>
      <c r="B19" s="36"/>
      <c r="C19" s="12"/>
      <c r="D19" s="13"/>
      <c r="E19" s="12"/>
      <c r="F19" s="13"/>
      <c r="G19" s="13"/>
      <c r="H19" s="53">
        <f t="shared" si="0"/>
      </c>
      <c r="I19" s="43"/>
      <c r="J19" s="40">
        <f t="shared" si="1"/>
      </c>
      <c r="K19" s="53">
        <f t="shared" si="2"/>
      </c>
      <c r="L19" s="66"/>
      <c r="M19" s="53">
        <f t="shared" si="3"/>
      </c>
      <c r="O19" s="49">
        <f t="shared" si="4"/>
      </c>
    </row>
    <row r="20" spans="1:15" s="6" customFormat="1" ht="13.5" customHeight="1">
      <c r="A20" s="13"/>
      <c r="B20" s="36"/>
      <c r="C20" s="12"/>
      <c r="D20" s="13"/>
      <c r="E20" s="12"/>
      <c r="F20" s="13"/>
      <c r="G20" s="13"/>
      <c r="H20" s="53">
        <f t="shared" si="0"/>
      </c>
      <c r="I20" s="43"/>
      <c r="J20" s="40">
        <f t="shared" si="1"/>
      </c>
      <c r="K20" s="53">
        <f t="shared" si="2"/>
      </c>
      <c r="L20" s="66"/>
      <c r="M20" s="53">
        <f t="shared" si="3"/>
      </c>
      <c r="O20" s="49">
        <f t="shared" si="4"/>
      </c>
    </row>
    <row r="21" spans="1:15" s="6" customFormat="1" ht="13.5" customHeight="1">
      <c r="A21" s="13"/>
      <c r="B21" s="36"/>
      <c r="C21" s="12"/>
      <c r="D21" s="13"/>
      <c r="E21" s="12"/>
      <c r="F21" s="13"/>
      <c r="G21" s="13"/>
      <c r="H21" s="53">
        <f t="shared" si="0"/>
      </c>
      <c r="I21" s="43"/>
      <c r="J21" s="40">
        <f t="shared" si="1"/>
      </c>
      <c r="K21" s="53">
        <f t="shared" si="2"/>
      </c>
      <c r="L21" s="66"/>
      <c r="M21" s="53">
        <f t="shared" si="3"/>
      </c>
      <c r="O21" s="49">
        <f t="shared" si="4"/>
      </c>
    </row>
    <row r="22" spans="1:15" s="6" customFormat="1" ht="13.5" customHeight="1" thickBot="1">
      <c r="A22" s="13"/>
      <c r="B22" s="36"/>
      <c r="C22" s="12"/>
      <c r="D22" s="68"/>
      <c r="E22" s="20"/>
      <c r="F22" s="68"/>
      <c r="G22" s="68"/>
      <c r="H22" s="53">
        <f t="shared" si="0"/>
      </c>
      <c r="I22" s="69"/>
      <c r="J22" s="40">
        <f t="shared" si="1"/>
      </c>
      <c r="K22" s="53">
        <f t="shared" si="2"/>
      </c>
      <c r="L22" s="66"/>
      <c r="M22" s="53">
        <f t="shared" si="3"/>
      </c>
      <c r="O22" s="50">
        <f t="shared" si="4"/>
      </c>
    </row>
    <row r="23" spans="1:13" ht="26.25" customHeight="1" thickBot="1">
      <c r="A23" s="18" t="s">
        <v>33</v>
      </c>
      <c r="B23" s="14"/>
      <c r="C23" s="51">
        <f>IF(C4="","",SUM(C4:C22))</f>
        <v>800</v>
      </c>
      <c r="D23" s="52"/>
      <c r="E23" s="52"/>
      <c r="F23" s="52"/>
      <c r="G23" s="52"/>
      <c r="H23" s="52"/>
      <c r="I23" s="70"/>
      <c r="J23" s="67" t="s">
        <v>78</v>
      </c>
      <c r="K23" s="51">
        <f>IF(K4="","",SUM(K4:K22))</f>
        <v>16</v>
      </c>
      <c r="L23" s="22" t="s">
        <v>79</v>
      </c>
      <c r="M23" s="51">
        <f>IF(M4="","",SUM(M4:M22))</f>
        <v>20</v>
      </c>
    </row>
    <row r="24" spans="10:16" ht="23.25" customHeight="1" thickBot="1">
      <c r="J24" s="23" t="s">
        <v>37</v>
      </c>
      <c r="K24" s="65">
        <f>IF(M23="","",ROUND(K23/M23,2))</f>
        <v>0.8</v>
      </c>
      <c r="L24" s="23" t="s">
        <v>38</v>
      </c>
      <c r="M24" s="24" t="str">
        <f>IF(K24="","",IF(K24&lt;=1,"OK","OUT"))</f>
        <v>OK</v>
      </c>
      <c r="O24" s="71" t="s">
        <v>86</v>
      </c>
      <c r="P24" s="72"/>
    </row>
    <row r="26" spans="1:8" ht="12.75" thickBot="1">
      <c r="A26" s="1" t="s">
        <v>56</v>
      </c>
      <c r="H26" s="1" t="s">
        <v>48</v>
      </c>
    </row>
    <row r="27" spans="1:13" ht="13.5" customHeight="1">
      <c r="A27" s="25" t="s">
        <v>41</v>
      </c>
      <c r="B27" s="92" t="s">
        <v>42</v>
      </c>
      <c r="C27" s="93"/>
      <c r="D27" s="93"/>
      <c r="E27" s="94"/>
      <c r="F27" s="26" t="s">
        <v>47</v>
      </c>
      <c r="H27" s="25">
        <v>1</v>
      </c>
      <c r="I27" s="84" t="s">
        <v>49</v>
      </c>
      <c r="J27" s="85"/>
      <c r="K27" s="85"/>
      <c r="L27" s="85"/>
      <c r="M27" s="31">
        <v>0.7</v>
      </c>
    </row>
    <row r="28" spans="1:13" ht="12">
      <c r="A28" s="27">
        <v>1</v>
      </c>
      <c r="B28" s="86" t="s">
        <v>43</v>
      </c>
      <c r="C28" s="87"/>
      <c r="D28" s="87"/>
      <c r="E28" s="88"/>
      <c r="F28" s="28">
        <v>25</v>
      </c>
      <c r="H28" s="27">
        <v>2</v>
      </c>
      <c r="I28" s="95" t="s">
        <v>50</v>
      </c>
      <c r="J28" s="96"/>
      <c r="K28" s="96"/>
      <c r="L28" s="96"/>
      <c r="M28" s="32">
        <v>0.8</v>
      </c>
    </row>
    <row r="29" spans="1:13" ht="12">
      <c r="A29" s="27">
        <v>2</v>
      </c>
      <c r="B29" s="86" t="s">
        <v>44</v>
      </c>
      <c r="C29" s="87"/>
      <c r="D29" s="87"/>
      <c r="E29" s="88"/>
      <c r="F29" s="28">
        <v>20</v>
      </c>
      <c r="H29" s="27">
        <v>3</v>
      </c>
      <c r="I29" s="95" t="s">
        <v>51</v>
      </c>
      <c r="J29" s="96"/>
      <c r="K29" s="96"/>
      <c r="L29" s="96"/>
      <c r="M29" s="32">
        <v>0.85</v>
      </c>
    </row>
    <row r="30" spans="1:13" ht="12">
      <c r="A30" s="27">
        <v>3</v>
      </c>
      <c r="B30" s="86" t="s">
        <v>45</v>
      </c>
      <c r="C30" s="87"/>
      <c r="D30" s="87"/>
      <c r="E30" s="88"/>
      <c r="F30" s="28">
        <v>10</v>
      </c>
      <c r="H30" s="27">
        <v>4</v>
      </c>
      <c r="I30" s="95" t="s">
        <v>52</v>
      </c>
      <c r="J30" s="96"/>
      <c r="K30" s="96"/>
      <c r="L30" s="96"/>
      <c r="M30" s="32">
        <v>0.9</v>
      </c>
    </row>
    <row r="31" spans="1:13" ht="14.25" customHeight="1" thickBot="1">
      <c r="A31" s="29">
        <v>4</v>
      </c>
      <c r="B31" s="89" t="s">
        <v>46</v>
      </c>
      <c r="C31" s="90"/>
      <c r="D31" s="90"/>
      <c r="E31" s="91"/>
      <c r="F31" s="30">
        <v>5</v>
      </c>
      <c r="H31" s="27">
        <v>5</v>
      </c>
      <c r="I31" s="95" t="s">
        <v>53</v>
      </c>
      <c r="J31" s="96"/>
      <c r="K31" s="96"/>
      <c r="L31" s="96"/>
      <c r="M31" s="32">
        <v>0.9</v>
      </c>
    </row>
    <row r="32" spans="8:13" ht="12">
      <c r="H32" s="27">
        <v>6</v>
      </c>
      <c r="I32" s="95" t="s">
        <v>54</v>
      </c>
      <c r="J32" s="96"/>
      <c r="K32" s="96"/>
      <c r="L32" s="96"/>
      <c r="M32" s="32">
        <v>0.9</v>
      </c>
    </row>
    <row r="33" spans="8:13" ht="12.75" thickBot="1">
      <c r="H33" s="29">
        <v>7</v>
      </c>
      <c r="I33" s="97" t="s">
        <v>55</v>
      </c>
      <c r="J33" s="98"/>
      <c r="K33" s="98"/>
      <c r="L33" s="98"/>
      <c r="M33" s="33">
        <v>1</v>
      </c>
    </row>
    <row r="34" ht="12">
      <c r="M34" s="34"/>
    </row>
    <row r="35" spans="8:13" ht="12.75" thickBot="1">
      <c r="H35" s="1" t="s">
        <v>57</v>
      </c>
      <c r="M35" s="34"/>
    </row>
    <row r="36" spans="8:13" ht="13.5" customHeight="1">
      <c r="H36" s="25">
        <v>1</v>
      </c>
      <c r="I36" s="99" t="s">
        <v>58</v>
      </c>
      <c r="J36" s="100"/>
      <c r="K36" s="100"/>
      <c r="L36" s="101"/>
      <c r="M36" s="31">
        <v>1.3</v>
      </c>
    </row>
    <row r="37" spans="8:13" ht="12.75" thickBot="1">
      <c r="H37" s="29">
        <v>2</v>
      </c>
      <c r="I37" s="97" t="s">
        <v>55</v>
      </c>
      <c r="J37" s="98"/>
      <c r="K37" s="98"/>
      <c r="L37" s="98"/>
      <c r="M37" s="33">
        <v>1</v>
      </c>
    </row>
  </sheetData>
  <sheetProtection/>
  <mergeCells count="9">
    <mergeCell ref="B30:E30"/>
    <mergeCell ref="B31:E31"/>
    <mergeCell ref="I36:L36"/>
    <mergeCell ref="O24:P24"/>
    <mergeCell ref="B27:E27"/>
    <mergeCell ref="B28:E28"/>
    <mergeCell ref="B29:E29"/>
    <mergeCell ref="D2:K2"/>
    <mergeCell ref="L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2010-04-09T04:54:20Z</cp:lastPrinted>
  <dcterms:created xsi:type="dcterms:W3CDTF">2010-04-08T08:17:48Z</dcterms:created>
  <dcterms:modified xsi:type="dcterms:W3CDTF">2010-04-09T04:55:27Z</dcterms:modified>
  <cp:category/>
  <cp:version/>
  <cp:contentType/>
  <cp:contentStatus/>
</cp:coreProperties>
</file>